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物件台帳" sheetId="1" state="visible" r:id="rId1"/>
    <sheet xmlns:r="http://schemas.openxmlformats.org/officeDocument/2006/relationships" name="ダッシュボード" sheetId="2" state="visible" r:id="rId2"/>
  </sheets>
  <definedNames/>
  <calcPr calcId="124519" fullCalcOnLoad="1"/>
</workbook>
</file>

<file path=xl/styles.xml><?xml version="1.0" encoding="utf-8"?>
<styleSheet xmlns="http://schemas.openxmlformats.org/spreadsheetml/2006/main">
  <numFmts count="2">
    <numFmt numFmtId="164" formatCode="yyyy/mm/dd"/>
    <numFmt numFmtId="165" formatCode="0.0%"/>
  </numFmts>
  <fonts count="10">
    <font>
      <name val="Calibri"/>
      <family val="2"/>
      <color theme="1"/>
      <sz val="11"/>
      <scheme val="minor"/>
    </font>
    <font>
      <name val="メイリオ"/>
      <b val="1"/>
      <color rgb="00FFFFFF"/>
      <sz val="14"/>
    </font>
    <font>
      <name val="メイリオ"/>
      <b val="1"/>
      <sz val="9"/>
    </font>
    <font>
      <name val="メイリオ"/>
      <b val="1"/>
      <sz val="10"/>
    </font>
    <font>
      <name val="メイリオ"/>
      <b val="1"/>
      <color rgb="00FFFFFF"/>
      <sz val="10"/>
    </font>
    <font>
      <name val="メイリオ"/>
      <sz val="10"/>
    </font>
    <font>
      <name val="メイリオ"/>
      <i val="1"/>
      <color rgb="00777777"/>
      <sz val="8.5"/>
    </font>
    <font>
      <name val="メイリオ"/>
      <b val="1"/>
      <color rgb="00333333"/>
      <sz val="10"/>
    </font>
    <font>
      <name val="メイリオ"/>
      <b val="1"/>
      <color rgb="001F3A5F"/>
      <sz val="12"/>
    </font>
    <font>
      <name val="メイリオ"/>
      <color rgb="00999999"/>
      <sz val="8"/>
    </font>
  </fonts>
  <fills count="5">
    <fill>
      <patternFill/>
    </fill>
    <fill>
      <patternFill patternType="gray125"/>
    </fill>
    <fill>
      <patternFill patternType="solid">
        <fgColor rgb="001F3A5F"/>
      </patternFill>
    </fill>
    <fill>
      <patternFill patternType="solid">
        <fgColor rgb="00EAF2F6"/>
      </patternFill>
    </fill>
    <fill>
      <patternFill patternType="solid">
        <fgColor rgb="00F2F2F2"/>
      </patternFill>
    </fill>
  </fills>
  <borders count="2">
    <border>
      <left/>
      <right/>
      <top/>
      <bottom/>
      <diagonal/>
    </border>
    <border>
      <left style="thin">
        <color rgb="00C9D2DA"/>
      </left>
      <right style="thin">
        <color rgb="00C9D2DA"/>
      </right>
      <top style="thin">
        <color rgb="00C9D2DA"/>
      </top>
      <bottom style="thin">
        <color rgb="00C9D2DA"/>
      </bottom>
    </border>
  </borders>
  <cellStyleXfs count="1">
    <xf numFmtId="0" fontId="0" fillId="0" borderId="0"/>
  </cellStyleXfs>
  <cellXfs count="18">
    <xf numFmtId="0" fontId="0" fillId="0" borderId="0" pivotButton="0" quotePrefix="0" xfId="0"/>
    <xf numFmtId="0" fontId="1" fillId="2" borderId="0" applyAlignment="1" pivotButton="0" quotePrefix="0" xfId="0">
      <alignment horizontal="left" vertical="center" indent="1"/>
    </xf>
    <xf numFmtId="0" fontId="2" fillId="0" borderId="0" applyAlignment="1" pivotButton="0" quotePrefix="0" xfId="0">
      <alignment horizontal="right"/>
    </xf>
    <xf numFmtId="0" fontId="3" fillId="3" borderId="1" applyAlignment="1" pivotButton="0" quotePrefix="0" xfId="0">
      <alignment horizontal="center"/>
    </xf>
    <xf numFmtId="0" fontId="4" fillId="2" borderId="1" applyAlignment="1" pivotButton="0" quotePrefix="0" xfId="0">
      <alignment horizontal="center" vertical="center" wrapText="1"/>
    </xf>
    <xf numFmtId="0" fontId="5" fillId="3" borderId="1" applyAlignment="1" pivotButton="0" quotePrefix="0" xfId="0">
      <alignment horizontal="left" vertical="center" wrapText="1" indent="1"/>
    </xf>
    <xf numFmtId="164" fontId="5" fillId="3" borderId="1" applyAlignment="1" pivotButton="0" quotePrefix="0" xfId="0">
      <alignment horizontal="left" vertical="center" wrapText="1" indent="1"/>
    </xf>
    <xf numFmtId="3" fontId="5" fillId="3" borderId="1" applyAlignment="1" pivotButton="0" quotePrefix="0" xfId="0">
      <alignment horizontal="left" vertical="center" wrapText="1" indent="1"/>
    </xf>
    <xf numFmtId="1" fontId="5" fillId="0" borderId="1" applyAlignment="1" pivotButton="0" quotePrefix="0" xfId="0">
      <alignment horizontal="left" vertical="center" wrapText="1" indent="1"/>
    </xf>
    <xf numFmtId="3" fontId="5" fillId="0" borderId="1" applyAlignment="1" pivotButton="0" quotePrefix="0" xfId="0">
      <alignment horizontal="left" vertical="center" wrapText="1" indent="1"/>
    </xf>
    <xf numFmtId="165" fontId="5" fillId="0" borderId="1" applyAlignment="1" pivotButton="0" quotePrefix="0" xfId="0">
      <alignment horizontal="left" vertical="center" wrapText="1" indent="1"/>
    </xf>
    <xf numFmtId="0" fontId="5" fillId="0" borderId="1" applyAlignment="1" pivotButton="0" quotePrefix="0" xfId="0">
      <alignment horizontal="center" vertical="center"/>
    </xf>
    <xf numFmtId="0" fontId="6" fillId="0" borderId="0" applyAlignment="1" pivotButton="0" quotePrefix="0" xfId="0">
      <alignment horizontal="left" vertical="top" wrapText="1" indent="1"/>
    </xf>
    <xf numFmtId="0" fontId="7" fillId="0" borderId="1" applyAlignment="1" pivotButton="0" quotePrefix="0" xfId="0">
      <alignment horizontal="left" vertical="center" indent="1"/>
    </xf>
    <xf numFmtId="1" fontId="8" fillId="4" borderId="1" applyAlignment="1" pivotButton="0" quotePrefix="0" xfId="0">
      <alignment horizontal="right" indent="1"/>
    </xf>
    <xf numFmtId="3" fontId="8" fillId="4" borderId="1" applyAlignment="1" pivotButton="0" quotePrefix="0" xfId="0">
      <alignment horizontal="right" indent="1"/>
    </xf>
    <xf numFmtId="165" fontId="8" fillId="4" borderId="1" applyAlignment="1" pivotButton="0" quotePrefix="0" xfId="0">
      <alignment horizontal="right" indent="1"/>
    </xf>
    <xf numFmtId="0" fontId="9" fillId="0" borderId="0" applyAlignment="1" pivotButton="0" quotePrefix="0" xfId="0">
      <alignment horizontal="left" indent="1"/>
    </xf>
  </cellXfs>
  <cellStyles count="1">
    <cellStyle name="Normal" xfId="0" builtinId="0" hidden="0"/>
  </cellStyles>
  <dxfs count="2">
    <dxf>
      <fill>
        <patternFill patternType="solid">
          <fgColor rgb="00FCE4E4"/>
        </patternFill>
      </fill>
    </dxf>
    <dxf>
      <fill>
        <patternFill patternType="solid">
          <fgColor rgb="00FFF7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Q53"/>
  <sheetViews>
    <sheetView showGridLines="0" workbookViewId="0">
      <selection activeCell="A1" sqref="A1"/>
    </sheetView>
  </sheetViews>
  <sheetFormatPr baseColWidth="8" defaultRowHeight="15"/>
  <cols>
    <col width="24" customWidth="1" min="1" max="1"/>
    <col width="12" customWidth="1" min="2" max="2"/>
    <col width="10" customWidth="1" min="3" max="3"/>
    <col width="12" customWidth="1" min="4" max="4"/>
    <col width="12" customWidth="1" min="5" max="5"/>
    <col width="12" customWidth="1" min="6" max="6"/>
    <col width="12" customWidth="1" min="7" max="7"/>
    <col width="9" customWidth="1" min="8" max="8"/>
    <col width="9" customWidth="1" min="9" max="9"/>
    <col width="9" customWidth="1" min="10" max="10"/>
    <col width="9" customWidth="1" min="11" max="11"/>
    <col width="10" customWidth="1" min="12" max="12"/>
    <col width="8" customWidth="1" min="13" max="13"/>
    <col width="9" customWidth="1" min="14" max="14"/>
    <col width="8" customWidth="1" min="15" max="15"/>
    <col width="10" customWidth="1" min="16" max="16"/>
    <col width="8" customWidth="1" min="17" max="17"/>
  </cols>
  <sheetData>
    <row r="1" ht="24" customHeight="1">
      <c r="A1" s="1" t="inlineStr">
        <is>
          <t>物件台帳（黄色＝入力。日数・粗利・アラートは自動計算）</t>
        </is>
      </c>
    </row>
    <row r="2">
      <c r="A2" s="2" t="inlineStr">
        <is>
          <t>保有日数アラート基準（日）→</t>
        </is>
      </c>
      <c r="C2" s="3" t="n">
        <v>150</v>
      </c>
    </row>
    <row r="3" ht="30" customHeight="1">
      <c r="A3" s="4" t="inlineStr">
        <is>
          <t>物件名・住所</t>
        </is>
      </c>
      <c r="B3" s="4" t="inlineStr">
        <is>
          <t>エリア</t>
        </is>
      </c>
      <c r="C3" s="4" t="inlineStr">
        <is>
          <t>種別</t>
        </is>
      </c>
      <c r="D3" s="4" t="inlineStr">
        <is>
          <t>ステータス</t>
        </is>
      </c>
      <c r="E3" s="4" t="inlineStr">
        <is>
          <t>仕入れ日</t>
        </is>
      </c>
      <c r="F3" s="4" t="inlineStr">
        <is>
          <t>売出し日</t>
        </is>
      </c>
      <c r="G3" s="4" t="inlineStr">
        <is>
          <t>成約日</t>
        </is>
      </c>
      <c r="H3" s="4" t="inlineStr">
        <is>
          <t>仕入れ
(万)</t>
        </is>
      </c>
      <c r="I3" s="4" t="inlineStr">
        <is>
          <t>リフォーム
(万)</t>
        </is>
      </c>
      <c r="J3" s="4" t="inlineStr">
        <is>
          <t>保有
(万)</t>
        </is>
      </c>
      <c r="K3" s="4" t="inlineStr">
        <is>
          <t>諸経費
(万)</t>
        </is>
      </c>
      <c r="L3" s="4" t="inlineStr">
        <is>
          <t>再販価格
(万)</t>
        </is>
      </c>
      <c r="M3" s="4" t="inlineStr">
        <is>
          <t>経過
日数</t>
        </is>
      </c>
      <c r="N3" s="4" t="inlineStr">
        <is>
          <t>粗利
(万)</t>
        </is>
      </c>
      <c r="O3" s="4" t="inlineStr">
        <is>
          <t>粗利率</t>
        </is>
      </c>
      <c r="P3" s="4" t="inlineStr">
        <is>
          <t>アラート</t>
        </is>
      </c>
      <c r="Q3" s="4" t="inlineStr">
        <is>
          <t>保有中</t>
        </is>
      </c>
    </row>
    <row r="4">
      <c r="A4" s="5" t="inlineStr">
        <is>
          <t>○○マンション101</t>
        </is>
      </c>
      <c r="B4" s="5" t="inlineStr">
        <is>
          <t>○○市</t>
        </is>
      </c>
      <c r="C4" s="5" t="inlineStr">
        <is>
          <t>区分</t>
        </is>
      </c>
      <c r="D4" s="5" t="inlineStr">
        <is>
          <t>売出し中</t>
        </is>
      </c>
      <c r="E4" s="6" t="inlineStr">
        <is>
          <t>2026-01-10</t>
        </is>
      </c>
      <c r="F4" s="6" t="inlineStr">
        <is>
          <t>2026-03-01</t>
        </is>
      </c>
      <c r="G4" s="6" t="inlineStr"/>
      <c r="H4" s="7" t="n">
        <v>3500</v>
      </c>
      <c r="I4" s="7" t="n">
        <v>300</v>
      </c>
      <c r="J4" s="7" t="n">
        <v>80</v>
      </c>
      <c r="K4" s="7" t="n">
        <v>150</v>
      </c>
      <c r="L4" s="7" t="n">
        <v>4800</v>
      </c>
      <c r="M4" s="8">
        <f>IF(E4="","",IF(G4&lt;&gt;"",G4-E4,TODAY()-E4))</f>
        <v/>
      </c>
      <c r="N4" s="9">
        <f>IF(L4="","",L4-(H4+I4+J4+K4))</f>
        <v/>
      </c>
      <c r="O4" s="10">
        <f>IF(OR(L4="",L4=0),"",N4/L4)</f>
        <v/>
      </c>
      <c r="P4" s="11">
        <f>IF(AND(Q4=1,M4&lt;&gt;"",M4&gt;=$C$2),"要確認","")</f>
        <v/>
      </c>
      <c r="Q4" s="11">
        <f>IF(OR(D4="仕入済",D4="リフォーム中",D4="売出し中"),1,0)</f>
        <v/>
      </c>
    </row>
    <row r="5">
      <c r="A5" s="5" t="inlineStr"/>
      <c r="B5" s="5" t="inlineStr"/>
      <c r="C5" s="5" t="inlineStr"/>
      <c r="D5" s="5" t="inlineStr"/>
      <c r="E5" s="6" t="inlineStr"/>
      <c r="F5" s="6" t="inlineStr"/>
      <c r="G5" s="6" t="inlineStr"/>
      <c r="H5" s="7" t="inlineStr"/>
      <c r="I5" s="7" t="inlineStr"/>
      <c r="J5" s="7" t="inlineStr"/>
      <c r="K5" s="7" t="inlineStr"/>
      <c r="L5" s="7" t="inlineStr"/>
      <c r="M5" s="8">
        <f>IF(E5="","",IF(G5&lt;&gt;"",G5-E5,TODAY()-E5))</f>
        <v/>
      </c>
      <c r="N5" s="9">
        <f>IF(L5="","",L5-(H5+I5+J5+K5))</f>
        <v/>
      </c>
      <c r="O5" s="10">
        <f>IF(OR(L5="",L5=0),"",N5/L5)</f>
        <v/>
      </c>
      <c r="P5" s="11">
        <f>IF(AND(Q5=1,M5&lt;&gt;"",M5&gt;=$C$2),"要確認","")</f>
        <v/>
      </c>
      <c r="Q5" s="11">
        <f>IF(OR(D5="仕入済",D5="リフォーム中",D5="売出し中"),1,0)</f>
        <v/>
      </c>
    </row>
    <row r="6">
      <c r="A6" s="5" t="inlineStr"/>
      <c r="B6" s="5" t="inlineStr"/>
      <c r="C6" s="5" t="inlineStr"/>
      <c r="D6" s="5" t="inlineStr"/>
      <c r="E6" s="6" t="inlineStr"/>
      <c r="F6" s="6" t="inlineStr"/>
      <c r="G6" s="6" t="inlineStr"/>
      <c r="H6" s="7" t="inlineStr"/>
      <c r="I6" s="7" t="inlineStr"/>
      <c r="J6" s="7" t="inlineStr"/>
      <c r="K6" s="7" t="inlineStr"/>
      <c r="L6" s="7" t="inlineStr"/>
      <c r="M6" s="8">
        <f>IF(E6="","",IF(G6&lt;&gt;"",G6-E6,TODAY()-E6))</f>
        <v/>
      </c>
      <c r="N6" s="9">
        <f>IF(L6="","",L6-(H6+I6+J6+K6))</f>
        <v/>
      </c>
      <c r="O6" s="10">
        <f>IF(OR(L6="",L6=0),"",N6/L6)</f>
        <v/>
      </c>
      <c r="P6" s="11">
        <f>IF(AND(Q6=1,M6&lt;&gt;"",M6&gt;=$C$2),"要確認","")</f>
        <v/>
      </c>
      <c r="Q6" s="11">
        <f>IF(OR(D6="仕入済",D6="リフォーム中",D6="売出し中"),1,0)</f>
        <v/>
      </c>
    </row>
    <row r="7">
      <c r="A7" s="5" t="inlineStr"/>
      <c r="B7" s="5" t="inlineStr"/>
      <c r="C7" s="5" t="inlineStr"/>
      <c r="D7" s="5" t="inlineStr"/>
      <c r="E7" s="6" t="inlineStr"/>
      <c r="F7" s="6" t="inlineStr"/>
      <c r="G7" s="6" t="inlineStr"/>
      <c r="H7" s="7" t="inlineStr"/>
      <c r="I7" s="7" t="inlineStr"/>
      <c r="J7" s="7" t="inlineStr"/>
      <c r="K7" s="7" t="inlineStr"/>
      <c r="L7" s="7" t="inlineStr"/>
      <c r="M7" s="8">
        <f>IF(E7="","",IF(G7&lt;&gt;"",G7-E7,TODAY()-E7))</f>
        <v/>
      </c>
      <c r="N7" s="9">
        <f>IF(L7="","",L7-(H7+I7+J7+K7))</f>
        <v/>
      </c>
      <c r="O7" s="10">
        <f>IF(OR(L7="",L7=0),"",N7/L7)</f>
        <v/>
      </c>
      <c r="P7" s="11">
        <f>IF(AND(Q7=1,M7&lt;&gt;"",M7&gt;=$C$2),"要確認","")</f>
        <v/>
      </c>
      <c r="Q7" s="11">
        <f>IF(OR(D7="仕入済",D7="リフォーム中",D7="売出し中"),1,0)</f>
        <v/>
      </c>
    </row>
    <row r="8">
      <c r="A8" s="5" t="inlineStr"/>
      <c r="B8" s="5" t="inlineStr"/>
      <c r="C8" s="5" t="inlineStr"/>
      <c r="D8" s="5" t="inlineStr"/>
      <c r="E8" s="6" t="inlineStr"/>
      <c r="F8" s="6" t="inlineStr"/>
      <c r="G8" s="6" t="inlineStr"/>
      <c r="H8" s="7" t="inlineStr"/>
      <c r="I8" s="7" t="inlineStr"/>
      <c r="J8" s="7" t="inlineStr"/>
      <c r="K8" s="7" t="inlineStr"/>
      <c r="L8" s="7" t="inlineStr"/>
      <c r="M8" s="8">
        <f>IF(E8="","",IF(G8&lt;&gt;"",G8-E8,TODAY()-E8))</f>
        <v/>
      </c>
      <c r="N8" s="9">
        <f>IF(L8="","",L8-(H8+I8+J8+K8))</f>
        <v/>
      </c>
      <c r="O8" s="10">
        <f>IF(OR(L8="",L8=0),"",N8/L8)</f>
        <v/>
      </c>
      <c r="P8" s="11">
        <f>IF(AND(Q8=1,M8&lt;&gt;"",M8&gt;=$C$2),"要確認","")</f>
        <v/>
      </c>
      <c r="Q8" s="11">
        <f>IF(OR(D8="仕入済",D8="リフォーム中",D8="売出し中"),1,0)</f>
        <v/>
      </c>
    </row>
    <row r="9">
      <c r="A9" s="5" t="inlineStr"/>
      <c r="B9" s="5" t="inlineStr"/>
      <c r="C9" s="5" t="inlineStr"/>
      <c r="D9" s="5" t="inlineStr"/>
      <c r="E9" s="6" t="inlineStr"/>
      <c r="F9" s="6" t="inlineStr"/>
      <c r="G9" s="6" t="inlineStr"/>
      <c r="H9" s="7" t="inlineStr"/>
      <c r="I9" s="7" t="inlineStr"/>
      <c r="J9" s="7" t="inlineStr"/>
      <c r="K9" s="7" t="inlineStr"/>
      <c r="L9" s="7" t="inlineStr"/>
      <c r="M9" s="8">
        <f>IF(E9="","",IF(G9&lt;&gt;"",G9-E9,TODAY()-E9))</f>
        <v/>
      </c>
      <c r="N9" s="9">
        <f>IF(L9="","",L9-(H9+I9+J9+K9))</f>
        <v/>
      </c>
      <c r="O9" s="10">
        <f>IF(OR(L9="",L9=0),"",N9/L9)</f>
        <v/>
      </c>
      <c r="P9" s="11">
        <f>IF(AND(Q9=1,M9&lt;&gt;"",M9&gt;=$C$2),"要確認","")</f>
        <v/>
      </c>
      <c r="Q9" s="11">
        <f>IF(OR(D9="仕入済",D9="リフォーム中",D9="売出し中"),1,0)</f>
        <v/>
      </c>
    </row>
    <row r="10">
      <c r="A10" s="5" t="inlineStr"/>
      <c r="B10" s="5" t="inlineStr"/>
      <c r="C10" s="5" t="inlineStr"/>
      <c r="D10" s="5" t="inlineStr"/>
      <c r="E10" s="6" t="inlineStr"/>
      <c r="F10" s="6" t="inlineStr"/>
      <c r="G10" s="6" t="inlineStr"/>
      <c r="H10" s="7" t="inlineStr"/>
      <c r="I10" s="7" t="inlineStr"/>
      <c r="J10" s="7" t="inlineStr"/>
      <c r="K10" s="7" t="inlineStr"/>
      <c r="L10" s="7" t="inlineStr"/>
      <c r="M10" s="8">
        <f>IF(E10="","",IF(G10&lt;&gt;"",G10-E10,TODAY()-E10))</f>
        <v/>
      </c>
      <c r="N10" s="9">
        <f>IF(L10="","",L10-(H10+I10+J10+K10))</f>
        <v/>
      </c>
      <c r="O10" s="10">
        <f>IF(OR(L10="",L10=0),"",N10/L10)</f>
        <v/>
      </c>
      <c r="P10" s="11">
        <f>IF(AND(Q10=1,M10&lt;&gt;"",M10&gt;=$C$2),"要確認","")</f>
        <v/>
      </c>
      <c r="Q10" s="11">
        <f>IF(OR(D10="仕入済",D10="リフォーム中",D10="売出し中"),1,0)</f>
        <v/>
      </c>
    </row>
    <row r="11">
      <c r="A11" s="5" t="inlineStr"/>
      <c r="B11" s="5" t="inlineStr"/>
      <c r="C11" s="5" t="inlineStr"/>
      <c r="D11" s="5" t="inlineStr"/>
      <c r="E11" s="6" t="inlineStr"/>
      <c r="F11" s="6" t="inlineStr"/>
      <c r="G11" s="6" t="inlineStr"/>
      <c r="H11" s="7" t="inlineStr"/>
      <c r="I11" s="7" t="inlineStr"/>
      <c r="J11" s="7" t="inlineStr"/>
      <c r="K11" s="7" t="inlineStr"/>
      <c r="L11" s="7" t="inlineStr"/>
      <c r="M11" s="8">
        <f>IF(E11="","",IF(G11&lt;&gt;"",G11-E11,TODAY()-E11))</f>
        <v/>
      </c>
      <c r="N11" s="9">
        <f>IF(L11="","",L11-(H11+I11+J11+K11))</f>
        <v/>
      </c>
      <c r="O11" s="10">
        <f>IF(OR(L11="",L11=0),"",N11/L11)</f>
        <v/>
      </c>
      <c r="P11" s="11">
        <f>IF(AND(Q11=1,M11&lt;&gt;"",M11&gt;=$C$2),"要確認","")</f>
        <v/>
      </c>
      <c r="Q11" s="11">
        <f>IF(OR(D11="仕入済",D11="リフォーム中",D11="売出し中"),1,0)</f>
        <v/>
      </c>
    </row>
    <row r="12">
      <c r="A12" s="5" t="inlineStr"/>
      <c r="B12" s="5" t="inlineStr"/>
      <c r="C12" s="5" t="inlineStr"/>
      <c r="D12" s="5" t="inlineStr"/>
      <c r="E12" s="6" t="inlineStr"/>
      <c r="F12" s="6" t="inlineStr"/>
      <c r="G12" s="6" t="inlineStr"/>
      <c r="H12" s="7" t="inlineStr"/>
      <c r="I12" s="7" t="inlineStr"/>
      <c r="J12" s="7" t="inlineStr"/>
      <c r="K12" s="7" t="inlineStr"/>
      <c r="L12" s="7" t="inlineStr"/>
      <c r="M12" s="8">
        <f>IF(E12="","",IF(G12&lt;&gt;"",G12-E12,TODAY()-E12))</f>
        <v/>
      </c>
      <c r="N12" s="9">
        <f>IF(L12="","",L12-(H12+I12+J12+K12))</f>
        <v/>
      </c>
      <c r="O12" s="10">
        <f>IF(OR(L12="",L12=0),"",N12/L12)</f>
        <v/>
      </c>
      <c r="P12" s="11">
        <f>IF(AND(Q12=1,M12&lt;&gt;"",M12&gt;=$C$2),"要確認","")</f>
        <v/>
      </c>
      <c r="Q12" s="11">
        <f>IF(OR(D12="仕入済",D12="リフォーム中",D12="売出し中"),1,0)</f>
        <v/>
      </c>
    </row>
    <row r="13">
      <c r="A13" s="5" t="inlineStr"/>
      <c r="B13" s="5" t="inlineStr"/>
      <c r="C13" s="5" t="inlineStr"/>
      <c r="D13" s="5" t="inlineStr"/>
      <c r="E13" s="6" t="inlineStr"/>
      <c r="F13" s="6" t="inlineStr"/>
      <c r="G13" s="6" t="inlineStr"/>
      <c r="H13" s="7" t="inlineStr"/>
      <c r="I13" s="7" t="inlineStr"/>
      <c r="J13" s="7" t="inlineStr"/>
      <c r="K13" s="7" t="inlineStr"/>
      <c r="L13" s="7" t="inlineStr"/>
      <c r="M13" s="8">
        <f>IF(E13="","",IF(G13&lt;&gt;"",G13-E13,TODAY()-E13))</f>
        <v/>
      </c>
      <c r="N13" s="9">
        <f>IF(L13="","",L13-(H13+I13+J13+K13))</f>
        <v/>
      </c>
      <c r="O13" s="10">
        <f>IF(OR(L13="",L13=0),"",N13/L13)</f>
        <v/>
      </c>
      <c r="P13" s="11">
        <f>IF(AND(Q13=1,M13&lt;&gt;"",M13&gt;=$C$2),"要確認","")</f>
        <v/>
      </c>
      <c r="Q13" s="11">
        <f>IF(OR(D13="仕入済",D13="リフォーム中",D13="売出し中"),1,0)</f>
        <v/>
      </c>
    </row>
    <row r="14">
      <c r="A14" s="5" t="inlineStr"/>
      <c r="B14" s="5" t="inlineStr"/>
      <c r="C14" s="5" t="inlineStr"/>
      <c r="D14" s="5" t="inlineStr"/>
      <c r="E14" s="6" t="inlineStr"/>
      <c r="F14" s="6" t="inlineStr"/>
      <c r="G14" s="6" t="inlineStr"/>
      <c r="H14" s="7" t="inlineStr"/>
      <c r="I14" s="7" t="inlineStr"/>
      <c r="J14" s="7" t="inlineStr"/>
      <c r="K14" s="7" t="inlineStr"/>
      <c r="L14" s="7" t="inlineStr"/>
      <c r="M14" s="8">
        <f>IF(E14="","",IF(G14&lt;&gt;"",G14-E14,TODAY()-E14))</f>
        <v/>
      </c>
      <c r="N14" s="9">
        <f>IF(L14="","",L14-(H14+I14+J14+K14))</f>
        <v/>
      </c>
      <c r="O14" s="10">
        <f>IF(OR(L14="",L14=0),"",N14/L14)</f>
        <v/>
      </c>
      <c r="P14" s="11">
        <f>IF(AND(Q14=1,M14&lt;&gt;"",M14&gt;=$C$2),"要確認","")</f>
        <v/>
      </c>
      <c r="Q14" s="11">
        <f>IF(OR(D14="仕入済",D14="リフォーム中",D14="売出し中"),1,0)</f>
        <v/>
      </c>
    </row>
    <row r="15">
      <c r="A15" s="5" t="inlineStr"/>
      <c r="B15" s="5" t="inlineStr"/>
      <c r="C15" s="5" t="inlineStr"/>
      <c r="D15" s="5" t="inlineStr"/>
      <c r="E15" s="6" t="inlineStr"/>
      <c r="F15" s="6" t="inlineStr"/>
      <c r="G15" s="6" t="inlineStr"/>
      <c r="H15" s="7" t="inlineStr"/>
      <c r="I15" s="7" t="inlineStr"/>
      <c r="J15" s="7" t="inlineStr"/>
      <c r="K15" s="7" t="inlineStr"/>
      <c r="L15" s="7" t="inlineStr"/>
      <c r="M15" s="8">
        <f>IF(E15="","",IF(G15&lt;&gt;"",G15-E15,TODAY()-E15))</f>
        <v/>
      </c>
      <c r="N15" s="9">
        <f>IF(L15="","",L15-(H15+I15+J15+K15))</f>
        <v/>
      </c>
      <c r="O15" s="10">
        <f>IF(OR(L15="",L15=0),"",N15/L15)</f>
        <v/>
      </c>
      <c r="P15" s="11">
        <f>IF(AND(Q15=1,M15&lt;&gt;"",M15&gt;=$C$2),"要確認","")</f>
        <v/>
      </c>
      <c r="Q15" s="11">
        <f>IF(OR(D15="仕入済",D15="リフォーム中",D15="売出し中"),1,0)</f>
        <v/>
      </c>
    </row>
    <row r="16">
      <c r="A16" s="5" t="inlineStr"/>
      <c r="B16" s="5" t="inlineStr"/>
      <c r="C16" s="5" t="inlineStr"/>
      <c r="D16" s="5" t="inlineStr"/>
      <c r="E16" s="6" t="inlineStr"/>
      <c r="F16" s="6" t="inlineStr"/>
      <c r="G16" s="6" t="inlineStr"/>
      <c r="H16" s="7" t="inlineStr"/>
      <c r="I16" s="7" t="inlineStr"/>
      <c r="J16" s="7" t="inlineStr"/>
      <c r="K16" s="7" t="inlineStr"/>
      <c r="L16" s="7" t="inlineStr"/>
      <c r="M16" s="8">
        <f>IF(E16="","",IF(G16&lt;&gt;"",G16-E16,TODAY()-E16))</f>
        <v/>
      </c>
      <c r="N16" s="9">
        <f>IF(L16="","",L16-(H16+I16+J16+K16))</f>
        <v/>
      </c>
      <c r="O16" s="10">
        <f>IF(OR(L16="",L16=0),"",N16/L16)</f>
        <v/>
      </c>
      <c r="P16" s="11">
        <f>IF(AND(Q16=1,M16&lt;&gt;"",M16&gt;=$C$2),"要確認","")</f>
        <v/>
      </c>
      <c r="Q16" s="11">
        <f>IF(OR(D16="仕入済",D16="リフォーム中",D16="売出し中"),1,0)</f>
        <v/>
      </c>
    </row>
    <row r="17">
      <c r="A17" s="5" t="inlineStr"/>
      <c r="B17" s="5" t="inlineStr"/>
      <c r="C17" s="5" t="inlineStr"/>
      <c r="D17" s="5" t="inlineStr"/>
      <c r="E17" s="6" t="inlineStr"/>
      <c r="F17" s="6" t="inlineStr"/>
      <c r="G17" s="6" t="inlineStr"/>
      <c r="H17" s="7" t="inlineStr"/>
      <c r="I17" s="7" t="inlineStr"/>
      <c r="J17" s="7" t="inlineStr"/>
      <c r="K17" s="7" t="inlineStr"/>
      <c r="L17" s="7" t="inlineStr"/>
      <c r="M17" s="8">
        <f>IF(E17="","",IF(G17&lt;&gt;"",G17-E17,TODAY()-E17))</f>
        <v/>
      </c>
      <c r="N17" s="9">
        <f>IF(L17="","",L17-(H17+I17+J17+K17))</f>
        <v/>
      </c>
      <c r="O17" s="10">
        <f>IF(OR(L17="",L17=0),"",N17/L17)</f>
        <v/>
      </c>
      <c r="P17" s="11">
        <f>IF(AND(Q17=1,M17&lt;&gt;"",M17&gt;=$C$2),"要確認","")</f>
        <v/>
      </c>
      <c r="Q17" s="11">
        <f>IF(OR(D17="仕入済",D17="リフォーム中",D17="売出し中"),1,0)</f>
        <v/>
      </c>
    </row>
    <row r="18">
      <c r="A18" s="5" t="inlineStr"/>
      <c r="B18" s="5" t="inlineStr"/>
      <c r="C18" s="5" t="inlineStr"/>
      <c r="D18" s="5" t="inlineStr"/>
      <c r="E18" s="6" t="inlineStr"/>
      <c r="F18" s="6" t="inlineStr"/>
      <c r="G18" s="6" t="inlineStr"/>
      <c r="H18" s="7" t="inlineStr"/>
      <c r="I18" s="7" t="inlineStr"/>
      <c r="J18" s="7" t="inlineStr"/>
      <c r="K18" s="7" t="inlineStr"/>
      <c r="L18" s="7" t="inlineStr"/>
      <c r="M18" s="8">
        <f>IF(E18="","",IF(G18&lt;&gt;"",G18-E18,TODAY()-E18))</f>
        <v/>
      </c>
      <c r="N18" s="9">
        <f>IF(L18="","",L18-(H18+I18+J18+K18))</f>
        <v/>
      </c>
      <c r="O18" s="10">
        <f>IF(OR(L18="",L18=0),"",N18/L18)</f>
        <v/>
      </c>
      <c r="P18" s="11">
        <f>IF(AND(Q18=1,M18&lt;&gt;"",M18&gt;=$C$2),"要確認","")</f>
        <v/>
      </c>
      <c r="Q18" s="11">
        <f>IF(OR(D18="仕入済",D18="リフォーム中",D18="売出し中"),1,0)</f>
        <v/>
      </c>
    </row>
    <row r="19">
      <c r="A19" s="5" t="inlineStr"/>
      <c r="B19" s="5" t="inlineStr"/>
      <c r="C19" s="5" t="inlineStr"/>
      <c r="D19" s="5" t="inlineStr"/>
      <c r="E19" s="6" t="inlineStr"/>
      <c r="F19" s="6" t="inlineStr"/>
      <c r="G19" s="6" t="inlineStr"/>
      <c r="H19" s="7" t="inlineStr"/>
      <c r="I19" s="7" t="inlineStr"/>
      <c r="J19" s="7" t="inlineStr"/>
      <c r="K19" s="7" t="inlineStr"/>
      <c r="L19" s="7" t="inlineStr"/>
      <c r="M19" s="8">
        <f>IF(E19="","",IF(G19&lt;&gt;"",G19-E19,TODAY()-E19))</f>
        <v/>
      </c>
      <c r="N19" s="9">
        <f>IF(L19="","",L19-(H19+I19+J19+K19))</f>
        <v/>
      </c>
      <c r="O19" s="10">
        <f>IF(OR(L19="",L19=0),"",N19/L19)</f>
        <v/>
      </c>
      <c r="P19" s="11">
        <f>IF(AND(Q19=1,M19&lt;&gt;"",M19&gt;=$C$2),"要確認","")</f>
        <v/>
      </c>
      <c r="Q19" s="11">
        <f>IF(OR(D19="仕入済",D19="リフォーム中",D19="売出し中"),1,0)</f>
        <v/>
      </c>
    </row>
    <row r="20">
      <c r="A20" s="5" t="inlineStr"/>
      <c r="B20" s="5" t="inlineStr"/>
      <c r="C20" s="5" t="inlineStr"/>
      <c r="D20" s="5" t="inlineStr"/>
      <c r="E20" s="6" t="inlineStr"/>
      <c r="F20" s="6" t="inlineStr"/>
      <c r="G20" s="6" t="inlineStr"/>
      <c r="H20" s="7" t="inlineStr"/>
      <c r="I20" s="7" t="inlineStr"/>
      <c r="J20" s="7" t="inlineStr"/>
      <c r="K20" s="7" t="inlineStr"/>
      <c r="L20" s="7" t="inlineStr"/>
      <c r="M20" s="8">
        <f>IF(E20="","",IF(G20&lt;&gt;"",G20-E20,TODAY()-E20))</f>
        <v/>
      </c>
      <c r="N20" s="9">
        <f>IF(L20="","",L20-(H20+I20+J20+K20))</f>
        <v/>
      </c>
      <c r="O20" s="10">
        <f>IF(OR(L20="",L20=0),"",N20/L20)</f>
        <v/>
      </c>
      <c r="P20" s="11">
        <f>IF(AND(Q20=1,M20&lt;&gt;"",M20&gt;=$C$2),"要確認","")</f>
        <v/>
      </c>
      <c r="Q20" s="11">
        <f>IF(OR(D20="仕入済",D20="リフォーム中",D20="売出し中"),1,0)</f>
        <v/>
      </c>
    </row>
    <row r="21">
      <c r="A21" s="5" t="inlineStr"/>
      <c r="B21" s="5" t="inlineStr"/>
      <c r="C21" s="5" t="inlineStr"/>
      <c r="D21" s="5" t="inlineStr"/>
      <c r="E21" s="6" t="inlineStr"/>
      <c r="F21" s="6" t="inlineStr"/>
      <c r="G21" s="6" t="inlineStr"/>
      <c r="H21" s="7" t="inlineStr"/>
      <c r="I21" s="7" t="inlineStr"/>
      <c r="J21" s="7" t="inlineStr"/>
      <c r="K21" s="7" t="inlineStr"/>
      <c r="L21" s="7" t="inlineStr"/>
      <c r="M21" s="8">
        <f>IF(E21="","",IF(G21&lt;&gt;"",G21-E21,TODAY()-E21))</f>
        <v/>
      </c>
      <c r="N21" s="9">
        <f>IF(L21="","",L21-(H21+I21+J21+K21))</f>
        <v/>
      </c>
      <c r="O21" s="10">
        <f>IF(OR(L21="",L21=0),"",N21/L21)</f>
        <v/>
      </c>
      <c r="P21" s="11">
        <f>IF(AND(Q21=1,M21&lt;&gt;"",M21&gt;=$C$2),"要確認","")</f>
        <v/>
      </c>
      <c r="Q21" s="11">
        <f>IF(OR(D21="仕入済",D21="リフォーム中",D21="売出し中"),1,0)</f>
        <v/>
      </c>
    </row>
    <row r="22">
      <c r="A22" s="5" t="inlineStr"/>
      <c r="B22" s="5" t="inlineStr"/>
      <c r="C22" s="5" t="inlineStr"/>
      <c r="D22" s="5" t="inlineStr"/>
      <c r="E22" s="6" t="inlineStr"/>
      <c r="F22" s="6" t="inlineStr"/>
      <c r="G22" s="6" t="inlineStr"/>
      <c r="H22" s="7" t="inlineStr"/>
      <c r="I22" s="7" t="inlineStr"/>
      <c r="J22" s="7" t="inlineStr"/>
      <c r="K22" s="7" t="inlineStr"/>
      <c r="L22" s="7" t="inlineStr"/>
      <c r="M22" s="8">
        <f>IF(E22="","",IF(G22&lt;&gt;"",G22-E22,TODAY()-E22))</f>
        <v/>
      </c>
      <c r="N22" s="9">
        <f>IF(L22="","",L22-(H22+I22+J22+K22))</f>
        <v/>
      </c>
      <c r="O22" s="10">
        <f>IF(OR(L22="",L22=0),"",N22/L22)</f>
        <v/>
      </c>
      <c r="P22" s="11">
        <f>IF(AND(Q22=1,M22&lt;&gt;"",M22&gt;=$C$2),"要確認","")</f>
        <v/>
      </c>
      <c r="Q22" s="11">
        <f>IF(OR(D22="仕入済",D22="リフォーム中",D22="売出し中"),1,0)</f>
        <v/>
      </c>
    </row>
    <row r="23">
      <c r="A23" s="5" t="inlineStr"/>
      <c r="B23" s="5" t="inlineStr"/>
      <c r="C23" s="5" t="inlineStr"/>
      <c r="D23" s="5" t="inlineStr"/>
      <c r="E23" s="6" t="inlineStr"/>
      <c r="F23" s="6" t="inlineStr"/>
      <c r="G23" s="6" t="inlineStr"/>
      <c r="H23" s="7" t="inlineStr"/>
      <c r="I23" s="7" t="inlineStr"/>
      <c r="J23" s="7" t="inlineStr"/>
      <c r="K23" s="7" t="inlineStr"/>
      <c r="L23" s="7" t="inlineStr"/>
      <c r="M23" s="8">
        <f>IF(E23="","",IF(G23&lt;&gt;"",G23-E23,TODAY()-E23))</f>
        <v/>
      </c>
      <c r="N23" s="9">
        <f>IF(L23="","",L23-(H23+I23+J23+K23))</f>
        <v/>
      </c>
      <c r="O23" s="10">
        <f>IF(OR(L23="",L23=0),"",N23/L23)</f>
        <v/>
      </c>
      <c r="P23" s="11">
        <f>IF(AND(Q23=1,M23&lt;&gt;"",M23&gt;=$C$2),"要確認","")</f>
        <v/>
      </c>
      <c r="Q23" s="11">
        <f>IF(OR(D23="仕入済",D23="リフォーム中",D23="売出し中"),1,0)</f>
        <v/>
      </c>
    </row>
    <row r="24">
      <c r="A24" s="5" t="inlineStr"/>
      <c r="B24" s="5" t="inlineStr"/>
      <c r="C24" s="5" t="inlineStr"/>
      <c r="D24" s="5" t="inlineStr"/>
      <c r="E24" s="6" t="inlineStr"/>
      <c r="F24" s="6" t="inlineStr"/>
      <c r="G24" s="6" t="inlineStr"/>
      <c r="H24" s="7" t="inlineStr"/>
      <c r="I24" s="7" t="inlineStr"/>
      <c r="J24" s="7" t="inlineStr"/>
      <c r="K24" s="7" t="inlineStr"/>
      <c r="L24" s="7" t="inlineStr"/>
      <c r="M24" s="8">
        <f>IF(E24="","",IF(G24&lt;&gt;"",G24-E24,TODAY()-E24))</f>
        <v/>
      </c>
      <c r="N24" s="9">
        <f>IF(L24="","",L24-(H24+I24+J24+K24))</f>
        <v/>
      </c>
      <c r="O24" s="10">
        <f>IF(OR(L24="",L24=0),"",N24/L24)</f>
        <v/>
      </c>
      <c r="P24" s="11">
        <f>IF(AND(Q24=1,M24&lt;&gt;"",M24&gt;=$C$2),"要確認","")</f>
        <v/>
      </c>
      <c r="Q24" s="11">
        <f>IF(OR(D24="仕入済",D24="リフォーム中",D24="売出し中"),1,0)</f>
        <v/>
      </c>
    </row>
    <row r="25">
      <c r="A25" s="5" t="inlineStr"/>
      <c r="B25" s="5" t="inlineStr"/>
      <c r="C25" s="5" t="inlineStr"/>
      <c r="D25" s="5" t="inlineStr"/>
      <c r="E25" s="6" t="inlineStr"/>
      <c r="F25" s="6" t="inlineStr"/>
      <c r="G25" s="6" t="inlineStr"/>
      <c r="H25" s="7" t="inlineStr"/>
      <c r="I25" s="7" t="inlineStr"/>
      <c r="J25" s="7" t="inlineStr"/>
      <c r="K25" s="7" t="inlineStr"/>
      <c r="L25" s="7" t="inlineStr"/>
      <c r="M25" s="8">
        <f>IF(E25="","",IF(G25&lt;&gt;"",G25-E25,TODAY()-E25))</f>
        <v/>
      </c>
      <c r="N25" s="9">
        <f>IF(L25="","",L25-(H25+I25+J25+K25))</f>
        <v/>
      </c>
      <c r="O25" s="10">
        <f>IF(OR(L25="",L25=0),"",N25/L25)</f>
        <v/>
      </c>
      <c r="P25" s="11">
        <f>IF(AND(Q25=1,M25&lt;&gt;"",M25&gt;=$C$2),"要確認","")</f>
        <v/>
      </c>
      <c r="Q25" s="11">
        <f>IF(OR(D25="仕入済",D25="リフォーム中",D25="売出し中"),1,0)</f>
        <v/>
      </c>
    </row>
    <row r="26">
      <c r="A26" s="5" t="inlineStr"/>
      <c r="B26" s="5" t="inlineStr"/>
      <c r="C26" s="5" t="inlineStr"/>
      <c r="D26" s="5" t="inlineStr"/>
      <c r="E26" s="6" t="inlineStr"/>
      <c r="F26" s="6" t="inlineStr"/>
      <c r="G26" s="6" t="inlineStr"/>
      <c r="H26" s="7" t="inlineStr"/>
      <c r="I26" s="7" t="inlineStr"/>
      <c r="J26" s="7" t="inlineStr"/>
      <c r="K26" s="7" t="inlineStr"/>
      <c r="L26" s="7" t="inlineStr"/>
      <c r="M26" s="8">
        <f>IF(E26="","",IF(G26&lt;&gt;"",G26-E26,TODAY()-E26))</f>
        <v/>
      </c>
      <c r="N26" s="9">
        <f>IF(L26="","",L26-(H26+I26+J26+K26))</f>
        <v/>
      </c>
      <c r="O26" s="10">
        <f>IF(OR(L26="",L26=0),"",N26/L26)</f>
        <v/>
      </c>
      <c r="P26" s="11">
        <f>IF(AND(Q26=1,M26&lt;&gt;"",M26&gt;=$C$2),"要確認","")</f>
        <v/>
      </c>
      <c r="Q26" s="11">
        <f>IF(OR(D26="仕入済",D26="リフォーム中",D26="売出し中"),1,0)</f>
        <v/>
      </c>
    </row>
    <row r="27">
      <c r="A27" s="5" t="inlineStr"/>
      <c r="B27" s="5" t="inlineStr"/>
      <c r="C27" s="5" t="inlineStr"/>
      <c r="D27" s="5" t="inlineStr"/>
      <c r="E27" s="6" t="inlineStr"/>
      <c r="F27" s="6" t="inlineStr"/>
      <c r="G27" s="6" t="inlineStr"/>
      <c r="H27" s="7" t="inlineStr"/>
      <c r="I27" s="7" t="inlineStr"/>
      <c r="J27" s="7" t="inlineStr"/>
      <c r="K27" s="7" t="inlineStr"/>
      <c r="L27" s="7" t="inlineStr"/>
      <c r="M27" s="8">
        <f>IF(E27="","",IF(G27&lt;&gt;"",G27-E27,TODAY()-E27))</f>
        <v/>
      </c>
      <c r="N27" s="9">
        <f>IF(L27="","",L27-(H27+I27+J27+K27))</f>
        <v/>
      </c>
      <c r="O27" s="10">
        <f>IF(OR(L27="",L27=0),"",N27/L27)</f>
        <v/>
      </c>
      <c r="P27" s="11">
        <f>IF(AND(Q27=1,M27&lt;&gt;"",M27&gt;=$C$2),"要確認","")</f>
        <v/>
      </c>
      <c r="Q27" s="11">
        <f>IF(OR(D27="仕入済",D27="リフォーム中",D27="売出し中"),1,0)</f>
        <v/>
      </c>
    </row>
    <row r="28">
      <c r="A28" s="5" t="inlineStr"/>
      <c r="B28" s="5" t="inlineStr"/>
      <c r="C28" s="5" t="inlineStr"/>
      <c r="D28" s="5" t="inlineStr"/>
      <c r="E28" s="6" t="inlineStr"/>
      <c r="F28" s="6" t="inlineStr"/>
      <c r="G28" s="6" t="inlineStr"/>
      <c r="H28" s="7" t="inlineStr"/>
      <c r="I28" s="7" t="inlineStr"/>
      <c r="J28" s="7" t="inlineStr"/>
      <c r="K28" s="7" t="inlineStr"/>
      <c r="L28" s="7" t="inlineStr"/>
      <c r="M28" s="8">
        <f>IF(E28="","",IF(G28&lt;&gt;"",G28-E28,TODAY()-E28))</f>
        <v/>
      </c>
      <c r="N28" s="9">
        <f>IF(L28="","",L28-(H28+I28+J28+K28))</f>
        <v/>
      </c>
      <c r="O28" s="10">
        <f>IF(OR(L28="",L28=0),"",N28/L28)</f>
        <v/>
      </c>
      <c r="P28" s="11">
        <f>IF(AND(Q28=1,M28&lt;&gt;"",M28&gt;=$C$2),"要確認","")</f>
        <v/>
      </c>
      <c r="Q28" s="11">
        <f>IF(OR(D28="仕入済",D28="リフォーム中",D28="売出し中"),1,0)</f>
        <v/>
      </c>
    </row>
    <row r="29">
      <c r="A29" s="5" t="inlineStr"/>
      <c r="B29" s="5" t="inlineStr"/>
      <c r="C29" s="5" t="inlineStr"/>
      <c r="D29" s="5" t="inlineStr"/>
      <c r="E29" s="6" t="inlineStr"/>
      <c r="F29" s="6" t="inlineStr"/>
      <c r="G29" s="6" t="inlineStr"/>
      <c r="H29" s="7" t="inlineStr"/>
      <c r="I29" s="7" t="inlineStr"/>
      <c r="J29" s="7" t="inlineStr"/>
      <c r="K29" s="7" t="inlineStr"/>
      <c r="L29" s="7" t="inlineStr"/>
      <c r="M29" s="8">
        <f>IF(E29="","",IF(G29&lt;&gt;"",G29-E29,TODAY()-E29))</f>
        <v/>
      </c>
      <c r="N29" s="9">
        <f>IF(L29="","",L29-(H29+I29+J29+K29))</f>
        <v/>
      </c>
      <c r="O29" s="10">
        <f>IF(OR(L29="",L29=0),"",N29/L29)</f>
        <v/>
      </c>
      <c r="P29" s="11">
        <f>IF(AND(Q29=1,M29&lt;&gt;"",M29&gt;=$C$2),"要確認","")</f>
        <v/>
      </c>
      <c r="Q29" s="11">
        <f>IF(OR(D29="仕入済",D29="リフォーム中",D29="売出し中"),1,0)</f>
        <v/>
      </c>
    </row>
    <row r="30">
      <c r="A30" s="5" t="inlineStr"/>
      <c r="B30" s="5" t="inlineStr"/>
      <c r="C30" s="5" t="inlineStr"/>
      <c r="D30" s="5" t="inlineStr"/>
      <c r="E30" s="6" t="inlineStr"/>
      <c r="F30" s="6" t="inlineStr"/>
      <c r="G30" s="6" t="inlineStr"/>
      <c r="H30" s="7" t="inlineStr"/>
      <c r="I30" s="7" t="inlineStr"/>
      <c r="J30" s="7" t="inlineStr"/>
      <c r="K30" s="7" t="inlineStr"/>
      <c r="L30" s="7" t="inlineStr"/>
      <c r="M30" s="8">
        <f>IF(E30="","",IF(G30&lt;&gt;"",G30-E30,TODAY()-E30))</f>
        <v/>
      </c>
      <c r="N30" s="9">
        <f>IF(L30="","",L30-(H30+I30+J30+K30))</f>
        <v/>
      </c>
      <c r="O30" s="10">
        <f>IF(OR(L30="",L30=0),"",N30/L30)</f>
        <v/>
      </c>
      <c r="P30" s="11">
        <f>IF(AND(Q30=1,M30&lt;&gt;"",M30&gt;=$C$2),"要確認","")</f>
        <v/>
      </c>
      <c r="Q30" s="11">
        <f>IF(OR(D30="仕入済",D30="リフォーム中",D30="売出し中"),1,0)</f>
        <v/>
      </c>
    </row>
    <row r="31">
      <c r="A31" s="5" t="inlineStr"/>
      <c r="B31" s="5" t="inlineStr"/>
      <c r="C31" s="5" t="inlineStr"/>
      <c r="D31" s="5" t="inlineStr"/>
      <c r="E31" s="6" t="inlineStr"/>
      <c r="F31" s="6" t="inlineStr"/>
      <c r="G31" s="6" t="inlineStr"/>
      <c r="H31" s="7" t="inlineStr"/>
      <c r="I31" s="7" t="inlineStr"/>
      <c r="J31" s="7" t="inlineStr"/>
      <c r="K31" s="7" t="inlineStr"/>
      <c r="L31" s="7" t="inlineStr"/>
      <c r="M31" s="8">
        <f>IF(E31="","",IF(G31&lt;&gt;"",G31-E31,TODAY()-E31))</f>
        <v/>
      </c>
      <c r="N31" s="9">
        <f>IF(L31="","",L31-(H31+I31+J31+K31))</f>
        <v/>
      </c>
      <c r="O31" s="10">
        <f>IF(OR(L31="",L31=0),"",N31/L31)</f>
        <v/>
      </c>
      <c r="P31" s="11">
        <f>IF(AND(Q31=1,M31&lt;&gt;"",M31&gt;=$C$2),"要確認","")</f>
        <v/>
      </c>
      <c r="Q31" s="11">
        <f>IF(OR(D31="仕入済",D31="リフォーム中",D31="売出し中"),1,0)</f>
        <v/>
      </c>
    </row>
    <row r="32">
      <c r="A32" s="5" t="inlineStr"/>
      <c r="B32" s="5" t="inlineStr"/>
      <c r="C32" s="5" t="inlineStr"/>
      <c r="D32" s="5" t="inlineStr"/>
      <c r="E32" s="6" t="inlineStr"/>
      <c r="F32" s="6" t="inlineStr"/>
      <c r="G32" s="6" t="inlineStr"/>
      <c r="H32" s="7" t="inlineStr"/>
      <c r="I32" s="7" t="inlineStr"/>
      <c r="J32" s="7" t="inlineStr"/>
      <c r="K32" s="7" t="inlineStr"/>
      <c r="L32" s="7" t="inlineStr"/>
      <c r="M32" s="8">
        <f>IF(E32="","",IF(G32&lt;&gt;"",G32-E32,TODAY()-E32))</f>
        <v/>
      </c>
      <c r="N32" s="9">
        <f>IF(L32="","",L32-(H32+I32+J32+K32))</f>
        <v/>
      </c>
      <c r="O32" s="10">
        <f>IF(OR(L32="",L32=0),"",N32/L32)</f>
        <v/>
      </c>
      <c r="P32" s="11">
        <f>IF(AND(Q32=1,M32&lt;&gt;"",M32&gt;=$C$2),"要確認","")</f>
        <v/>
      </c>
      <c r="Q32" s="11">
        <f>IF(OR(D32="仕入済",D32="リフォーム中",D32="売出し中"),1,0)</f>
        <v/>
      </c>
    </row>
    <row r="33">
      <c r="A33" s="5" t="inlineStr"/>
      <c r="B33" s="5" t="inlineStr"/>
      <c r="C33" s="5" t="inlineStr"/>
      <c r="D33" s="5" t="inlineStr"/>
      <c r="E33" s="6" t="inlineStr"/>
      <c r="F33" s="6" t="inlineStr"/>
      <c r="G33" s="6" t="inlineStr"/>
      <c r="H33" s="7" t="inlineStr"/>
      <c r="I33" s="7" t="inlineStr"/>
      <c r="J33" s="7" t="inlineStr"/>
      <c r="K33" s="7" t="inlineStr"/>
      <c r="L33" s="7" t="inlineStr"/>
      <c r="M33" s="8">
        <f>IF(E33="","",IF(G33&lt;&gt;"",G33-E33,TODAY()-E33))</f>
        <v/>
      </c>
      <c r="N33" s="9">
        <f>IF(L33="","",L33-(H33+I33+J33+K33))</f>
        <v/>
      </c>
      <c r="O33" s="10">
        <f>IF(OR(L33="",L33=0),"",N33/L33)</f>
        <v/>
      </c>
      <c r="P33" s="11">
        <f>IF(AND(Q33=1,M33&lt;&gt;"",M33&gt;=$C$2),"要確認","")</f>
        <v/>
      </c>
      <c r="Q33" s="11">
        <f>IF(OR(D33="仕入済",D33="リフォーム中",D33="売出し中"),1,0)</f>
        <v/>
      </c>
    </row>
    <row r="34">
      <c r="A34" s="5" t="inlineStr"/>
      <c r="B34" s="5" t="inlineStr"/>
      <c r="C34" s="5" t="inlineStr"/>
      <c r="D34" s="5" t="inlineStr"/>
      <c r="E34" s="6" t="inlineStr"/>
      <c r="F34" s="6" t="inlineStr"/>
      <c r="G34" s="6" t="inlineStr"/>
      <c r="H34" s="7" t="inlineStr"/>
      <c r="I34" s="7" t="inlineStr"/>
      <c r="J34" s="7" t="inlineStr"/>
      <c r="K34" s="7" t="inlineStr"/>
      <c r="L34" s="7" t="inlineStr"/>
      <c r="M34" s="8">
        <f>IF(E34="","",IF(G34&lt;&gt;"",G34-E34,TODAY()-E34))</f>
        <v/>
      </c>
      <c r="N34" s="9">
        <f>IF(L34="","",L34-(H34+I34+J34+K34))</f>
        <v/>
      </c>
      <c r="O34" s="10">
        <f>IF(OR(L34="",L34=0),"",N34/L34)</f>
        <v/>
      </c>
      <c r="P34" s="11">
        <f>IF(AND(Q34=1,M34&lt;&gt;"",M34&gt;=$C$2),"要確認","")</f>
        <v/>
      </c>
      <c r="Q34" s="11">
        <f>IF(OR(D34="仕入済",D34="リフォーム中",D34="売出し中"),1,0)</f>
        <v/>
      </c>
    </row>
    <row r="35">
      <c r="A35" s="5" t="inlineStr"/>
      <c r="B35" s="5" t="inlineStr"/>
      <c r="C35" s="5" t="inlineStr"/>
      <c r="D35" s="5" t="inlineStr"/>
      <c r="E35" s="6" t="inlineStr"/>
      <c r="F35" s="6" t="inlineStr"/>
      <c r="G35" s="6" t="inlineStr"/>
      <c r="H35" s="7" t="inlineStr"/>
      <c r="I35" s="7" t="inlineStr"/>
      <c r="J35" s="7" t="inlineStr"/>
      <c r="K35" s="7" t="inlineStr"/>
      <c r="L35" s="7" t="inlineStr"/>
      <c r="M35" s="8">
        <f>IF(E35="","",IF(G35&lt;&gt;"",G35-E35,TODAY()-E35))</f>
        <v/>
      </c>
      <c r="N35" s="9">
        <f>IF(L35="","",L35-(H35+I35+J35+K35))</f>
        <v/>
      </c>
      <c r="O35" s="10">
        <f>IF(OR(L35="",L35=0),"",N35/L35)</f>
        <v/>
      </c>
      <c r="P35" s="11">
        <f>IF(AND(Q35=1,M35&lt;&gt;"",M35&gt;=$C$2),"要確認","")</f>
        <v/>
      </c>
      <c r="Q35" s="11">
        <f>IF(OR(D35="仕入済",D35="リフォーム中",D35="売出し中"),1,0)</f>
        <v/>
      </c>
    </row>
    <row r="36">
      <c r="A36" s="5" t="inlineStr"/>
      <c r="B36" s="5" t="inlineStr"/>
      <c r="C36" s="5" t="inlineStr"/>
      <c r="D36" s="5" t="inlineStr"/>
      <c r="E36" s="6" t="inlineStr"/>
      <c r="F36" s="6" t="inlineStr"/>
      <c r="G36" s="6" t="inlineStr"/>
      <c r="H36" s="7" t="inlineStr"/>
      <c r="I36" s="7" t="inlineStr"/>
      <c r="J36" s="7" t="inlineStr"/>
      <c r="K36" s="7" t="inlineStr"/>
      <c r="L36" s="7" t="inlineStr"/>
      <c r="M36" s="8">
        <f>IF(E36="","",IF(G36&lt;&gt;"",G36-E36,TODAY()-E36))</f>
        <v/>
      </c>
      <c r="N36" s="9">
        <f>IF(L36="","",L36-(H36+I36+J36+K36))</f>
        <v/>
      </c>
      <c r="O36" s="10">
        <f>IF(OR(L36="",L36=0),"",N36/L36)</f>
        <v/>
      </c>
      <c r="P36" s="11">
        <f>IF(AND(Q36=1,M36&lt;&gt;"",M36&gt;=$C$2),"要確認","")</f>
        <v/>
      </c>
      <c r="Q36" s="11">
        <f>IF(OR(D36="仕入済",D36="リフォーム中",D36="売出し中"),1,0)</f>
        <v/>
      </c>
    </row>
    <row r="37">
      <c r="A37" s="5" t="inlineStr"/>
      <c r="B37" s="5" t="inlineStr"/>
      <c r="C37" s="5" t="inlineStr"/>
      <c r="D37" s="5" t="inlineStr"/>
      <c r="E37" s="6" t="inlineStr"/>
      <c r="F37" s="6" t="inlineStr"/>
      <c r="G37" s="6" t="inlineStr"/>
      <c r="H37" s="7" t="inlineStr"/>
      <c r="I37" s="7" t="inlineStr"/>
      <c r="J37" s="7" t="inlineStr"/>
      <c r="K37" s="7" t="inlineStr"/>
      <c r="L37" s="7" t="inlineStr"/>
      <c r="M37" s="8">
        <f>IF(E37="","",IF(G37&lt;&gt;"",G37-E37,TODAY()-E37))</f>
        <v/>
      </c>
      <c r="N37" s="9">
        <f>IF(L37="","",L37-(H37+I37+J37+K37))</f>
        <v/>
      </c>
      <c r="O37" s="10">
        <f>IF(OR(L37="",L37=0),"",N37/L37)</f>
        <v/>
      </c>
      <c r="P37" s="11">
        <f>IF(AND(Q37=1,M37&lt;&gt;"",M37&gt;=$C$2),"要確認","")</f>
        <v/>
      </c>
      <c r="Q37" s="11">
        <f>IF(OR(D37="仕入済",D37="リフォーム中",D37="売出し中"),1,0)</f>
        <v/>
      </c>
    </row>
    <row r="38">
      <c r="A38" s="5" t="inlineStr"/>
      <c r="B38" s="5" t="inlineStr"/>
      <c r="C38" s="5" t="inlineStr"/>
      <c r="D38" s="5" t="inlineStr"/>
      <c r="E38" s="6" t="inlineStr"/>
      <c r="F38" s="6" t="inlineStr"/>
      <c r="G38" s="6" t="inlineStr"/>
      <c r="H38" s="7" t="inlineStr"/>
      <c r="I38" s="7" t="inlineStr"/>
      <c r="J38" s="7" t="inlineStr"/>
      <c r="K38" s="7" t="inlineStr"/>
      <c r="L38" s="7" t="inlineStr"/>
      <c r="M38" s="8">
        <f>IF(E38="","",IF(G38&lt;&gt;"",G38-E38,TODAY()-E38))</f>
        <v/>
      </c>
      <c r="N38" s="9">
        <f>IF(L38="","",L38-(H38+I38+J38+K38))</f>
        <v/>
      </c>
      <c r="O38" s="10">
        <f>IF(OR(L38="",L38=0),"",N38/L38)</f>
        <v/>
      </c>
      <c r="P38" s="11">
        <f>IF(AND(Q38=1,M38&lt;&gt;"",M38&gt;=$C$2),"要確認","")</f>
        <v/>
      </c>
      <c r="Q38" s="11">
        <f>IF(OR(D38="仕入済",D38="リフォーム中",D38="売出し中"),1,0)</f>
        <v/>
      </c>
    </row>
    <row r="39">
      <c r="A39" s="5" t="inlineStr"/>
      <c r="B39" s="5" t="inlineStr"/>
      <c r="C39" s="5" t="inlineStr"/>
      <c r="D39" s="5" t="inlineStr"/>
      <c r="E39" s="6" t="inlineStr"/>
      <c r="F39" s="6" t="inlineStr"/>
      <c r="G39" s="6" t="inlineStr"/>
      <c r="H39" s="7" t="inlineStr"/>
      <c r="I39" s="7" t="inlineStr"/>
      <c r="J39" s="7" t="inlineStr"/>
      <c r="K39" s="7" t="inlineStr"/>
      <c r="L39" s="7" t="inlineStr"/>
      <c r="M39" s="8">
        <f>IF(E39="","",IF(G39&lt;&gt;"",G39-E39,TODAY()-E39))</f>
        <v/>
      </c>
      <c r="N39" s="9">
        <f>IF(L39="","",L39-(H39+I39+J39+K39))</f>
        <v/>
      </c>
      <c r="O39" s="10">
        <f>IF(OR(L39="",L39=0),"",N39/L39)</f>
        <v/>
      </c>
      <c r="P39" s="11">
        <f>IF(AND(Q39=1,M39&lt;&gt;"",M39&gt;=$C$2),"要確認","")</f>
        <v/>
      </c>
      <c r="Q39" s="11">
        <f>IF(OR(D39="仕入済",D39="リフォーム中",D39="売出し中"),1,0)</f>
        <v/>
      </c>
    </row>
    <row r="40">
      <c r="A40" s="5" t="inlineStr"/>
      <c r="B40" s="5" t="inlineStr"/>
      <c r="C40" s="5" t="inlineStr"/>
      <c r="D40" s="5" t="inlineStr"/>
      <c r="E40" s="6" t="inlineStr"/>
      <c r="F40" s="6" t="inlineStr"/>
      <c r="G40" s="6" t="inlineStr"/>
      <c r="H40" s="7" t="inlineStr"/>
      <c r="I40" s="7" t="inlineStr"/>
      <c r="J40" s="7" t="inlineStr"/>
      <c r="K40" s="7" t="inlineStr"/>
      <c r="L40" s="7" t="inlineStr"/>
      <c r="M40" s="8">
        <f>IF(E40="","",IF(G40&lt;&gt;"",G40-E40,TODAY()-E40))</f>
        <v/>
      </c>
      <c r="N40" s="9">
        <f>IF(L40="","",L40-(H40+I40+J40+K40))</f>
        <v/>
      </c>
      <c r="O40" s="10">
        <f>IF(OR(L40="",L40=0),"",N40/L40)</f>
        <v/>
      </c>
      <c r="P40" s="11">
        <f>IF(AND(Q40=1,M40&lt;&gt;"",M40&gt;=$C$2),"要確認","")</f>
        <v/>
      </c>
      <c r="Q40" s="11">
        <f>IF(OR(D40="仕入済",D40="リフォーム中",D40="売出し中"),1,0)</f>
        <v/>
      </c>
    </row>
    <row r="41">
      <c r="A41" s="5" t="inlineStr"/>
      <c r="B41" s="5" t="inlineStr"/>
      <c r="C41" s="5" t="inlineStr"/>
      <c r="D41" s="5" t="inlineStr"/>
      <c r="E41" s="6" t="inlineStr"/>
      <c r="F41" s="6" t="inlineStr"/>
      <c r="G41" s="6" t="inlineStr"/>
      <c r="H41" s="7" t="inlineStr"/>
      <c r="I41" s="7" t="inlineStr"/>
      <c r="J41" s="7" t="inlineStr"/>
      <c r="K41" s="7" t="inlineStr"/>
      <c r="L41" s="7" t="inlineStr"/>
      <c r="M41" s="8">
        <f>IF(E41="","",IF(G41&lt;&gt;"",G41-E41,TODAY()-E41))</f>
        <v/>
      </c>
      <c r="N41" s="9">
        <f>IF(L41="","",L41-(H41+I41+J41+K41))</f>
        <v/>
      </c>
      <c r="O41" s="10">
        <f>IF(OR(L41="",L41=0),"",N41/L41)</f>
        <v/>
      </c>
      <c r="P41" s="11">
        <f>IF(AND(Q41=1,M41&lt;&gt;"",M41&gt;=$C$2),"要確認","")</f>
        <v/>
      </c>
      <c r="Q41" s="11">
        <f>IF(OR(D41="仕入済",D41="リフォーム中",D41="売出し中"),1,0)</f>
        <v/>
      </c>
    </row>
    <row r="42">
      <c r="A42" s="5" t="inlineStr"/>
      <c r="B42" s="5" t="inlineStr"/>
      <c r="C42" s="5" t="inlineStr"/>
      <c r="D42" s="5" t="inlineStr"/>
      <c r="E42" s="6" t="inlineStr"/>
      <c r="F42" s="6" t="inlineStr"/>
      <c r="G42" s="6" t="inlineStr"/>
      <c r="H42" s="7" t="inlineStr"/>
      <c r="I42" s="7" t="inlineStr"/>
      <c r="J42" s="7" t="inlineStr"/>
      <c r="K42" s="7" t="inlineStr"/>
      <c r="L42" s="7" t="inlineStr"/>
      <c r="M42" s="8">
        <f>IF(E42="","",IF(G42&lt;&gt;"",G42-E42,TODAY()-E42))</f>
        <v/>
      </c>
      <c r="N42" s="9">
        <f>IF(L42="","",L42-(H42+I42+J42+K42))</f>
        <v/>
      </c>
      <c r="O42" s="10">
        <f>IF(OR(L42="",L42=0),"",N42/L42)</f>
        <v/>
      </c>
      <c r="P42" s="11">
        <f>IF(AND(Q42=1,M42&lt;&gt;"",M42&gt;=$C$2),"要確認","")</f>
        <v/>
      </c>
      <c r="Q42" s="11">
        <f>IF(OR(D42="仕入済",D42="リフォーム中",D42="売出し中"),1,0)</f>
        <v/>
      </c>
    </row>
    <row r="43">
      <c r="A43" s="5" t="inlineStr"/>
      <c r="B43" s="5" t="inlineStr"/>
      <c r="C43" s="5" t="inlineStr"/>
      <c r="D43" s="5" t="inlineStr"/>
      <c r="E43" s="6" t="inlineStr"/>
      <c r="F43" s="6" t="inlineStr"/>
      <c r="G43" s="6" t="inlineStr"/>
      <c r="H43" s="7" t="inlineStr"/>
      <c r="I43" s="7" t="inlineStr"/>
      <c r="J43" s="7" t="inlineStr"/>
      <c r="K43" s="7" t="inlineStr"/>
      <c r="L43" s="7" t="inlineStr"/>
      <c r="M43" s="8">
        <f>IF(E43="","",IF(G43&lt;&gt;"",G43-E43,TODAY()-E43))</f>
        <v/>
      </c>
      <c r="N43" s="9">
        <f>IF(L43="","",L43-(H43+I43+J43+K43))</f>
        <v/>
      </c>
      <c r="O43" s="10">
        <f>IF(OR(L43="",L43=0),"",N43/L43)</f>
        <v/>
      </c>
      <c r="P43" s="11">
        <f>IF(AND(Q43=1,M43&lt;&gt;"",M43&gt;=$C$2),"要確認","")</f>
        <v/>
      </c>
      <c r="Q43" s="11">
        <f>IF(OR(D43="仕入済",D43="リフォーム中",D43="売出し中"),1,0)</f>
        <v/>
      </c>
    </row>
    <row r="44">
      <c r="A44" s="5" t="inlineStr"/>
      <c r="B44" s="5" t="inlineStr"/>
      <c r="C44" s="5" t="inlineStr"/>
      <c r="D44" s="5" t="inlineStr"/>
      <c r="E44" s="6" t="inlineStr"/>
      <c r="F44" s="6" t="inlineStr"/>
      <c r="G44" s="6" t="inlineStr"/>
      <c r="H44" s="7" t="inlineStr"/>
      <c r="I44" s="7" t="inlineStr"/>
      <c r="J44" s="7" t="inlineStr"/>
      <c r="K44" s="7" t="inlineStr"/>
      <c r="L44" s="7" t="inlineStr"/>
      <c r="M44" s="8">
        <f>IF(E44="","",IF(G44&lt;&gt;"",G44-E44,TODAY()-E44))</f>
        <v/>
      </c>
      <c r="N44" s="9">
        <f>IF(L44="","",L44-(H44+I44+J44+K44))</f>
        <v/>
      </c>
      <c r="O44" s="10">
        <f>IF(OR(L44="",L44=0),"",N44/L44)</f>
        <v/>
      </c>
      <c r="P44" s="11">
        <f>IF(AND(Q44=1,M44&lt;&gt;"",M44&gt;=$C$2),"要確認","")</f>
        <v/>
      </c>
      <c r="Q44" s="11">
        <f>IF(OR(D44="仕入済",D44="リフォーム中",D44="売出し中"),1,0)</f>
        <v/>
      </c>
    </row>
    <row r="45">
      <c r="A45" s="5" t="inlineStr"/>
      <c r="B45" s="5" t="inlineStr"/>
      <c r="C45" s="5" t="inlineStr"/>
      <c r="D45" s="5" t="inlineStr"/>
      <c r="E45" s="6" t="inlineStr"/>
      <c r="F45" s="6" t="inlineStr"/>
      <c r="G45" s="6" t="inlineStr"/>
      <c r="H45" s="7" t="inlineStr"/>
      <c r="I45" s="7" t="inlineStr"/>
      <c r="J45" s="7" t="inlineStr"/>
      <c r="K45" s="7" t="inlineStr"/>
      <c r="L45" s="7" t="inlineStr"/>
      <c r="M45" s="8">
        <f>IF(E45="","",IF(G45&lt;&gt;"",G45-E45,TODAY()-E45))</f>
        <v/>
      </c>
      <c r="N45" s="9">
        <f>IF(L45="","",L45-(H45+I45+J45+K45))</f>
        <v/>
      </c>
      <c r="O45" s="10">
        <f>IF(OR(L45="",L45=0),"",N45/L45)</f>
        <v/>
      </c>
      <c r="P45" s="11">
        <f>IF(AND(Q45=1,M45&lt;&gt;"",M45&gt;=$C$2),"要確認","")</f>
        <v/>
      </c>
      <c r="Q45" s="11">
        <f>IF(OR(D45="仕入済",D45="リフォーム中",D45="売出し中"),1,0)</f>
        <v/>
      </c>
    </row>
    <row r="46">
      <c r="A46" s="5" t="inlineStr"/>
      <c r="B46" s="5" t="inlineStr"/>
      <c r="C46" s="5" t="inlineStr"/>
      <c r="D46" s="5" t="inlineStr"/>
      <c r="E46" s="6" t="inlineStr"/>
      <c r="F46" s="6" t="inlineStr"/>
      <c r="G46" s="6" t="inlineStr"/>
      <c r="H46" s="7" t="inlineStr"/>
      <c r="I46" s="7" t="inlineStr"/>
      <c r="J46" s="7" t="inlineStr"/>
      <c r="K46" s="7" t="inlineStr"/>
      <c r="L46" s="7" t="inlineStr"/>
      <c r="M46" s="8">
        <f>IF(E46="","",IF(G46&lt;&gt;"",G46-E46,TODAY()-E46))</f>
        <v/>
      </c>
      <c r="N46" s="9">
        <f>IF(L46="","",L46-(H46+I46+J46+K46))</f>
        <v/>
      </c>
      <c r="O46" s="10">
        <f>IF(OR(L46="",L46=0),"",N46/L46)</f>
        <v/>
      </c>
      <c r="P46" s="11">
        <f>IF(AND(Q46=1,M46&lt;&gt;"",M46&gt;=$C$2),"要確認","")</f>
        <v/>
      </c>
      <c r="Q46" s="11">
        <f>IF(OR(D46="仕入済",D46="リフォーム中",D46="売出し中"),1,0)</f>
        <v/>
      </c>
    </row>
    <row r="47">
      <c r="A47" s="5" t="inlineStr"/>
      <c r="B47" s="5" t="inlineStr"/>
      <c r="C47" s="5" t="inlineStr"/>
      <c r="D47" s="5" t="inlineStr"/>
      <c r="E47" s="6" t="inlineStr"/>
      <c r="F47" s="6" t="inlineStr"/>
      <c r="G47" s="6" t="inlineStr"/>
      <c r="H47" s="7" t="inlineStr"/>
      <c r="I47" s="7" t="inlineStr"/>
      <c r="J47" s="7" t="inlineStr"/>
      <c r="K47" s="7" t="inlineStr"/>
      <c r="L47" s="7" t="inlineStr"/>
      <c r="M47" s="8">
        <f>IF(E47="","",IF(G47&lt;&gt;"",G47-E47,TODAY()-E47))</f>
        <v/>
      </c>
      <c r="N47" s="9">
        <f>IF(L47="","",L47-(H47+I47+J47+K47))</f>
        <v/>
      </c>
      <c r="O47" s="10">
        <f>IF(OR(L47="",L47=0),"",N47/L47)</f>
        <v/>
      </c>
      <c r="P47" s="11">
        <f>IF(AND(Q47=1,M47&lt;&gt;"",M47&gt;=$C$2),"要確認","")</f>
        <v/>
      </c>
      <c r="Q47" s="11">
        <f>IF(OR(D47="仕入済",D47="リフォーム中",D47="売出し中"),1,0)</f>
        <v/>
      </c>
    </row>
    <row r="48">
      <c r="A48" s="5" t="inlineStr"/>
      <c r="B48" s="5" t="inlineStr"/>
      <c r="C48" s="5" t="inlineStr"/>
      <c r="D48" s="5" t="inlineStr"/>
      <c r="E48" s="6" t="inlineStr"/>
      <c r="F48" s="6" t="inlineStr"/>
      <c r="G48" s="6" t="inlineStr"/>
      <c r="H48" s="7" t="inlineStr"/>
      <c r="I48" s="7" t="inlineStr"/>
      <c r="J48" s="7" t="inlineStr"/>
      <c r="K48" s="7" t="inlineStr"/>
      <c r="L48" s="7" t="inlineStr"/>
      <c r="M48" s="8">
        <f>IF(E48="","",IF(G48&lt;&gt;"",G48-E48,TODAY()-E48))</f>
        <v/>
      </c>
      <c r="N48" s="9">
        <f>IF(L48="","",L48-(H48+I48+J48+K48))</f>
        <v/>
      </c>
      <c r="O48" s="10">
        <f>IF(OR(L48="",L48=0),"",N48/L48)</f>
        <v/>
      </c>
      <c r="P48" s="11">
        <f>IF(AND(Q48=1,M48&lt;&gt;"",M48&gt;=$C$2),"要確認","")</f>
        <v/>
      </c>
      <c r="Q48" s="11">
        <f>IF(OR(D48="仕入済",D48="リフォーム中",D48="売出し中"),1,0)</f>
        <v/>
      </c>
    </row>
    <row r="49">
      <c r="A49" s="5" t="inlineStr"/>
      <c r="B49" s="5" t="inlineStr"/>
      <c r="C49" s="5" t="inlineStr"/>
      <c r="D49" s="5" t="inlineStr"/>
      <c r="E49" s="6" t="inlineStr"/>
      <c r="F49" s="6" t="inlineStr"/>
      <c r="G49" s="6" t="inlineStr"/>
      <c r="H49" s="7" t="inlineStr"/>
      <c r="I49" s="7" t="inlineStr"/>
      <c r="J49" s="7" t="inlineStr"/>
      <c r="K49" s="7" t="inlineStr"/>
      <c r="L49" s="7" t="inlineStr"/>
      <c r="M49" s="8">
        <f>IF(E49="","",IF(G49&lt;&gt;"",G49-E49,TODAY()-E49))</f>
        <v/>
      </c>
      <c r="N49" s="9">
        <f>IF(L49="","",L49-(H49+I49+J49+K49))</f>
        <v/>
      </c>
      <c r="O49" s="10">
        <f>IF(OR(L49="",L49=0),"",N49/L49)</f>
        <v/>
      </c>
      <c r="P49" s="11">
        <f>IF(AND(Q49=1,M49&lt;&gt;"",M49&gt;=$C$2),"要確認","")</f>
        <v/>
      </c>
      <c r="Q49" s="11">
        <f>IF(OR(D49="仕入済",D49="リフォーム中",D49="売出し中"),1,0)</f>
        <v/>
      </c>
    </row>
    <row r="50">
      <c r="A50" s="5" t="inlineStr"/>
      <c r="B50" s="5" t="inlineStr"/>
      <c r="C50" s="5" t="inlineStr"/>
      <c r="D50" s="5" t="inlineStr"/>
      <c r="E50" s="6" t="inlineStr"/>
      <c r="F50" s="6" t="inlineStr"/>
      <c r="G50" s="6" t="inlineStr"/>
      <c r="H50" s="7" t="inlineStr"/>
      <c r="I50" s="7" t="inlineStr"/>
      <c r="J50" s="7" t="inlineStr"/>
      <c r="K50" s="7" t="inlineStr"/>
      <c r="L50" s="7" t="inlineStr"/>
      <c r="M50" s="8">
        <f>IF(E50="","",IF(G50&lt;&gt;"",G50-E50,TODAY()-E50))</f>
        <v/>
      </c>
      <c r="N50" s="9">
        <f>IF(L50="","",L50-(H50+I50+J50+K50))</f>
        <v/>
      </c>
      <c r="O50" s="10">
        <f>IF(OR(L50="",L50=0),"",N50/L50)</f>
        <v/>
      </c>
      <c r="P50" s="11">
        <f>IF(AND(Q50=1,M50&lt;&gt;"",M50&gt;=$C$2),"要確認","")</f>
        <v/>
      </c>
      <c r="Q50" s="11">
        <f>IF(OR(D50="仕入済",D50="リフォーム中",D50="売出し中"),1,0)</f>
        <v/>
      </c>
    </row>
    <row r="51">
      <c r="A51" s="5" t="inlineStr"/>
      <c r="B51" s="5" t="inlineStr"/>
      <c r="C51" s="5" t="inlineStr"/>
      <c r="D51" s="5" t="inlineStr"/>
      <c r="E51" s="6" t="inlineStr"/>
      <c r="F51" s="6" t="inlineStr"/>
      <c r="G51" s="6" t="inlineStr"/>
      <c r="H51" s="7" t="inlineStr"/>
      <c r="I51" s="7" t="inlineStr"/>
      <c r="J51" s="7" t="inlineStr"/>
      <c r="K51" s="7" t="inlineStr"/>
      <c r="L51" s="7" t="inlineStr"/>
      <c r="M51" s="8">
        <f>IF(E51="","",IF(G51&lt;&gt;"",G51-E51,TODAY()-E51))</f>
        <v/>
      </c>
      <c r="N51" s="9">
        <f>IF(L51="","",L51-(H51+I51+J51+K51))</f>
        <v/>
      </c>
      <c r="O51" s="10">
        <f>IF(OR(L51="",L51=0),"",N51/L51)</f>
        <v/>
      </c>
      <c r="P51" s="11">
        <f>IF(AND(Q51=1,M51&lt;&gt;"",M51&gt;=$C$2),"要確認","")</f>
        <v/>
      </c>
      <c r="Q51" s="11">
        <f>IF(OR(D51="仕入済",D51="リフォーム中",D51="売出し中"),1,0)</f>
        <v/>
      </c>
    </row>
    <row r="52">
      <c r="A52" s="5" t="inlineStr"/>
      <c r="B52" s="5" t="inlineStr"/>
      <c r="C52" s="5" t="inlineStr"/>
      <c r="D52" s="5" t="inlineStr"/>
      <c r="E52" s="6" t="inlineStr"/>
      <c r="F52" s="6" t="inlineStr"/>
      <c r="G52" s="6" t="inlineStr"/>
      <c r="H52" s="7" t="inlineStr"/>
      <c r="I52" s="7" t="inlineStr"/>
      <c r="J52" s="7" t="inlineStr"/>
      <c r="K52" s="7" t="inlineStr"/>
      <c r="L52" s="7" t="inlineStr"/>
      <c r="M52" s="8">
        <f>IF(E52="","",IF(G52&lt;&gt;"",G52-E52,TODAY()-E52))</f>
        <v/>
      </c>
      <c r="N52" s="9">
        <f>IF(L52="","",L52-(H52+I52+J52+K52))</f>
        <v/>
      </c>
      <c r="O52" s="10">
        <f>IF(OR(L52="",L52=0),"",N52/L52)</f>
        <v/>
      </c>
      <c r="P52" s="11">
        <f>IF(AND(Q52=1,M52&lt;&gt;"",M52&gt;=$C$2),"要確認","")</f>
        <v/>
      </c>
      <c r="Q52" s="11">
        <f>IF(OR(D52="仕入済",D52="リフォーム中",D52="売出し中"),1,0)</f>
        <v/>
      </c>
    </row>
    <row r="53">
      <c r="A53" s="5" t="inlineStr"/>
      <c r="B53" s="5" t="inlineStr"/>
      <c r="C53" s="5" t="inlineStr"/>
      <c r="D53" s="5" t="inlineStr"/>
      <c r="E53" s="6" t="inlineStr"/>
      <c r="F53" s="6" t="inlineStr"/>
      <c r="G53" s="6" t="inlineStr"/>
      <c r="H53" s="7" t="inlineStr"/>
      <c r="I53" s="7" t="inlineStr"/>
      <c r="J53" s="7" t="inlineStr"/>
      <c r="K53" s="7" t="inlineStr"/>
      <c r="L53" s="7" t="inlineStr"/>
      <c r="M53" s="8">
        <f>IF(E53="","",IF(G53&lt;&gt;"",G53-E53,TODAY()-E53))</f>
        <v/>
      </c>
      <c r="N53" s="9">
        <f>IF(L53="","",L53-(H53+I53+J53+K53))</f>
        <v/>
      </c>
      <c r="O53" s="10">
        <f>IF(OR(L53="",L53=0),"",N53/L53)</f>
        <v/>
      </c>
      <c r="P53" s="11">
        <f>IF(AND(Q53=1,M53&lt;&gt;"",M53&gt;=$C$2),"要確認","")</f>
        <v/>
      </c>
      <c r="Q53" s="11">
        <f>IF(OR(D53="仕入済",D53="リフォーム中",D53="売出し中"),1,0)</f>
        <v/>
      </c>
    </row>
  </sheetData>
  <mergeCells count="2">
    <mergeCell ref="A2:B2"/>
    <mergeCell ref="A1:Q1"/>
  </mergeCells>
  <conditionalFormatting sqref="P4:P53">
    <cfRule type="expression" priority="1" dxfId="0">
      <formula>$P4="要確認"</formula>
    </cfRule>
  </conditionalFormatting>
  <conditionalFormatting sqref="M4:M53">
    <cfRule type="expression" priority="2" dxfId="1">
      <formula>AND($Q4=1,$M4&lt;&gt;"",$M4&gt;=$C$2)</formula>
    </cfRule>
  </conditionalFormatting>
  <dataValidations count="2">
    <dataValidation sqref="C4 C5 C6 C7 C8 C9 C10 C11 C12 C13 C14 C15 C16 C17 C18 C19 C20 C21 C22 C23 C24 C25 C26 C27 C28 C29 C30 C31 C32 C33 C34 C35 C36 C37 C38 C39 C40 C41 C42 C43 C44 C45 C46 C47 C48 C49 C50 C51 C52 C53" showDropDown="0" showInputMessage="0" showErrorMessage="0" allowBlank="1" type="list">
      <formula1>"区分,戸建て,土地"</formula1>
    </dataValidation>
    <dataValidation sqref="D4 D5 D6 D7 D8 D9 D10 D11 D12 D13 D14 D15 D16 D17 D18 D19 D20 D21 D22 D23 D24 D25 D26 D27 D28 D29 D30 D31 D32 D33 D34 D35 D36 D37 D38 D39 D40 D41 D42 D43 D44 D45 D46 D47 D48 D49 D50 D51 D52 D53" showDropDown="0" showInputMessage="0" showErrorMessage="0" allowBlank="1" type="list">
      <formula1>"打診中,検討中,仕入済,リフォーム中,売出し中,成約済,見送り"</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2:C17"/>
  <sheetViews>
    <sheetView showGridLines="0" workbookViewId="0">
      <selection activeCell="A1" sqref="A1"/>
    </sheetView>
  </sheetViews>
  <sheetFormatPr baseColWidth="8" defaultRowHeight="15"/>
  <cols>
    <col width="2" customWidth="1" min="1" max="1"/>
    <col width="30" customWidth="1" min="2" max="2"/>
    <col width="18" customWidth="1" min="3" max="3"/>
  </cols>
  <sheetData>
    <row r="2" ht="24" customHeight="1">
      <c r="B2" s="1" t="inlineStr">
        <is>
          <t>在庫・回転ダッシュボード</t>
        </is>
      </c>
    </row>
    <row r="3">
      <c r="B3" s="12" t="inlineStr">
        <is>
          <t>物件台帳の入力から自動集計されます。</t>
        </is>
      </c>
    </row>
    <row r="5" ht="22" customHeight="1">
      <c r="B5" s="13" t="inlineStr">
        <is>
          <t>保有中の件数</t>
        </is>
      </c>
      <c r="C5" s="14">
        <f>SUM(物件台帳!Q4:Q53)</f>
        <v/>
      </c>
    </row>
    <row r="6" ht="22" customHeight="1">
      <c r="B6" s="13" t="inlineStr">
        <is>
          <t>保有中の在庫金額（仕入＋リフォーム・万）</t>
        </is>
      </c>
      <c r="C6" s="15">
        <f>SUMPRODUCT(物件台帳!Q4:Q53,(物件台帳!H4:H53)+(物件台帳!I4:I53))</f>
        <v/>
      </c>
    </row>
    <row r="7" ht="22" customHeight="1">
      <c r="B7" s="13" t="inlineStr">
        <is>
          <t>保有中の平均保有日数（日）</t>
        </is>
      </c>
      <c r="C7" s="14">
        <f>IFERROR(SUMPRODUCT(物件台帳!Q4:Q53,物件台帳!M4:M53)/SUM(物件台帳!Q4:Q53),0)</f>
        <v/>
      </c>
    </row>
    <row r="8" ht="22" customHeight="1">
      <c r="B8" s="13" t="inlineStr">
        <is>
          <t>滞留アラート件数</t>
        </is>
      </c>
      <c r="C8" s="14">
        <f>COUNTIF(物件台帳!P4:P53,"要確認")</f>
        <v/>
      </c>
    </row>
    <row r="9" ht="22" customHeight="1">
      <c r="B9" s="13" t="inlineStr">
        <is>
          <t>成約済の件数</t>
        </is>
      </c>
      <c r="C9" s="14">
        <f>COUNTIF(物件台帳!D4:D53,"成約済")</f>
        <v/>
      </c>
    </row>
    <row r="10" ht="22" customHeight="1">
      <c r="B10" s="13" t="inlineStr">
        <is>
          <t>成約済の平均粗利率</t>
        </is>
      </c>
      <c r="C10" s="16">
        <f>IFERROR(AVERAGEIF(物件台帳!D4:D53,"成約済",物件台帳!O4:O53),0)</f>
        <v/>
      </c>
    </row>
    <row r="11" ht="22" customHeight="1">
      <c r="B11" s="13" t="inlineStr">
        <is>
          <t>仕入れ打診→検討中の件数</t>
        </is>
      </c>
      <c r="C11" s="14">
        <f>COUNTIF(物件台帳!D4:D53,"打診中")+COUNTIF(物件台帳!D4:D53,"検討中")</f>
        <v/>
      </c>
    </row>
    <row r="13">
      <c r="B13" s="12" t="inlineStr">
        <is>
          <t>【使い方】物件台帳に1物件1行で入力。ステータスを更新すると、保有中の件数・在庫金額・平均保有日数・滞留アラートが自動更新されます。アラート基準（日数）は物件台帳のC2で変更できます。</t>
        </is>
      </c>
    </row>
    <row r="14"/>
    <row r="15"/>
    <row r="17">
      <c r="A17" s="17" t="inlineStr">
        <is>
          <t>提供：買取再販ラボ（shiire-labo.com）</t>
        </is>
      </c>
    </row>
  </sheetData>
  <mergeCells count="4">
    <mergeCell ref="A17:C17"/>
    <mergeCell ref="B3:C3"/>
    <mergeCell ref="B2:C2"/>
    <mergeCell ref="B13:C1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2026-07-02T10:09:33Z</dcterms:created>
  <dcterms:modified xmlns:dcterms="http://purl.org/dc/terms/" xmlns:xsi="http://www.w3.org/2001/XMLSchema-instance" xsi:type="dcterms:W3CDTF">2026-07-02T10:09:33Z</dcterms:modified>
</cp:coreProperties>
</file>